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ctraonline.sharepoint.com/sites/actra-nat-bar/N Drive/Agreements&amp;Bargaining/!ACTRA Agreements/IndependentProductionAgreement/2024 Bargaining/!Forms &amp; Templates/Appendix 28 - Performer Independent Production Remittance Statement/2025-2027/2026/LOCKED/"/>
    </mc:Choice>
  </mc:AlternateContent>
  <xr:revisionPtr revIDLastSave="251" documentId="8_{D6876C1A-8812-4648-B59C-355FAE6D9D6F}" xr6:coauthVersionLast="47" xr6:coauthVersionMax="47" xr10:uidLastSave="{ACB920BB-2A00-4634-8971-25CB84B98F67}"/>
  <bookViews>
    <workbookView xWindow="-28920" yWindow="-120" windowWidth="29040" windowHeight="15720" xr2:uid="{00000000-000D-0000-FFFF-FFFF00000000}"/>
  </bookViews>
  <sheets>
    <sheet name="IPA Remittance Calculations" sheetId="1" r:id="rId1"/>
    <sheet name="Password" sheetId="2" state="hidden" r:id="rId2"/>
  </sheets>
  <definedNames>
    <definedName name="_xlnm.Print_Area" localSheetId="0">'IPA Remittance Calculations'!$A$1:$S$42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1" i="1" l="1"/>
  <c r="R19" i="1"/>
  <c r="Q19" i="1"/>
  <c r="P19" i="1"/>
  <c r="R15" i="1" l="1"/>
  <c r="P17" i="1"/>
  <c r="P18" i="1"/>
  <c r="P20" i="1"/>
  <c r="P21" i="1"/>
  <c r="P22" i="1"/>
  <c r="P23" i="1"/>
  <c r="P24" i="1"/>
  <c r="P25" i="1"/>
  <c r="P26" i="1"/>
  <c r="P27" i="1"/>
  <c r="P28" i="1"/>
  <c r="P29" i="1"/>
  <c r="R18" i="1"/>
  <c r="R17" i="1"/>
  <c r="R20" i="1"/>
  <c r="R21" i="1"/>
  <c r="R22" i="1"/>
  <c r="R23" i="1"/>
  <c r="R24" i="1"/>
  <c r="R25" i="1"/>
  <c r="R26" i="1"/>
  <c r="R27" i="1"/>
  <c r="R28" i="1"/>
  <c r="R29" i="1"/>
  <c r="L15" i="1"/>
  <c r="O15" i="1" s="1"/>
  <c r="P15" i="1" l="1"/>
  <c r="N15" i="1"/>
  <c r="Q15" i="1" s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P16" i="1" l="1"/>
  <c r="N19" i="1"/>
  <c r="L31" i="1"/>
  <c r="D34" i="1" l="1"/>
  <c r="D35" i="1" s="1"/>
  <c r="H34" i="1" a="1"/>
  <c r="H34" i="1" s="1"/>
  <c r="S19" i="1"/>
  <c r="N17" i="1" l="1"/>
  <c r="O17" i="1"/>
  <c r="Q17" i="1" l="1"/>
  <c r="S15" i="1" l="1"/>
  <c r="J31" i="1" l="1"/>
  <c r="J37" i="1" l="1"/>
  <c r="S26" i="1"/>
  <c r="S24" i="1"/>
  <c r="S23" i="1"/>
  <c r="S22" i="1"/>
  <c r="N25" i="1" l="1"/>
  <c r="S25" i="1"/>
  <c r="N24" i="1"/>
  <c r="O24" i="1"/>
  <c r="N26" i="1"/>
  <c r="O26" i="1"/>
  <c r="O25" i="1"/>
  <c r="N23" i="1"/>
  <c r="O23" i="1"/>
  <c r="N22" i="1"/>
  <c r="O22" i="1"/>
  <c r="Q22" i="1" l="1"/>
  <c r="Q23" i="1"/>
  <c r="Q26" i="1"/>
  <c r="Q24" i="1"/>
  <c r="Q25" i="1"/>
  <c r="S16" i="1"/>
  <c r="N16" i="1" l="1"/>
  <c r="O16" i="1"/>
  <c r="S17" i="1"/>
  <c r="S18" i="1"/>
  <c r="S20" i="1"/>
  <c r="S21" i="1"/>
  <c r="S27" i="1"/>
  <c r="S28" i="1"/>
  <c r="S29" i="1"/>
  <c r="Q16" i="1" l="1"/>
  <c r="R16" i="1"/>
  <c r="N27" i="1"/>
  <c r="N21" i="1"/>
  <c r="O27" i="1"/>
  <c r="O33" i="1"/>
  <c r="O21" i="1"/>
  <c r="O19" i="1"/>
  <c r="O20" i="1"/>
  <c r="O18" i="1"/>
  <c r="N18" i="1"/>
  <c r="Q18" i="1" s="1"/>
  <c r="N20" i="1"/>
  <c r="Q20" i="1" s="1"/>
  <c r="N29" i="1"/>
  <c r="Q29" i="1" s="1"/>
  <c r="O29" i="1"/>
  <c r="N28" i="1"/>
  <c r="Q28" i="1" s="1"/>
  <c r="O28" i="1"/>
  <c r="Q27" i="1" l="1"/>
  <c r="Q21" i="1"/>
  <c r="O31" i="1"/>
  <c r="O35" i="1" s="1"/>
  <c r="N31" i="1"/>
  <c r="H35" i="1"/>
  <c r="D36" i="1" l="1"/>
  <c r="H36" i="1"/>
  <c r="N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<sst xmlns="http://schemas.openxmlformats.org/spreadsheetml/2006/main" count="62" uniqueCount="61">
  <si>
    <t>Background Performer Permits</t>
  </si>
  <si>
    <t># of Permittees</t>
  </si>
  <si>
    <t>PLEASE NOTE:</t>
  </si>
  <si>
    <t>0 = No</t>
  </si>
  <si>
    <t>1 = Yes</t>
  </si>
  <si>
    <t>HST</t>
  </si>
  <si>
    <t>HST#?</t>
  </si>
  <si>
    <t>HST # R136931821</t>
  </si>
  <si>
    <t xml:space="preserve">HST # R134385111    </t>
  </si>
  <si>
    <t>DATE:</t>
  </si>
  <si>
    <t>PRODUCTION TITLE:</t>
  </si>
  <si>
    <t>PHONE:</t>
  </si>
  <si>
    <t>EMAIL:</t>
  </si>
  <si>
    <t>ENGAGER</t>
  </si>
  <si>
    <t>ADDRESS</t>
  </si>
  <si>
    <t>CMPA #:</t>
  </si>
  <si>
    <t>LOCATION OF PRODUCTION:</t>
  </si>
  <si>
    <r>
      <t xml:space="preserve">PAYROLL SERVICE 
</t>
    </r>
    <r>
      <rPr>
        <i/>
        <sz val="7"/>
        <rFont val="Arial"/>
        <family val="2"/>
      </rPr>
      <t>(if Applicable)</t>
    </r>
  </si>
  <si>
    <t>INDEPENDENT PRODUCTION AGREEMENT (IPA)</t>
  </si>
  <si>
    <t>SOCIAL INSURANCE NUMBER (SIN)</t>
  </si>
  <si>
    <t>HST NUMBER</t>
  </si>
  <si>
    <t>PERFORMER NAME</t>
  </si>
  <si>
    <t>PERFORMANCE CATEGORY</t>
  </si>
  <si>
    <t>PRODUCTION DATES</t>
  </si>
  <si>
    <t>GROSS FEE</t>
  </si>
  <si>
    <t>HST/GST/QST payable</t>
  </si>
  <si>
    <t>LESS 3% DEDUCTION</t>
  </si>
  <si>
    <r>
      <t>USE FEE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(Per Article B501)</t>
    </r>
  </si>
  <si>
    <r>
      <rPr>
        <b/>
        <sz val="9"/>
        <rFont val="Arial"/>
        <family val="2"/>
      </rPr>
      <t>ACTRA NUMBER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(Full or Apprentice ACTRA Membership Number or Permit Number)</t>
    </r>
  </si>
  <si>
    <r>
      <rPr>
        <b/>
        <sz val="9"/>
        <rFont val="Arial"/>
        <family val="2"/>
      </rPr>
      <t>NET FEE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FOR RESIDUAL FEE CALCULATION
</t>
    </r>
    <r>
      <rPr>
        <i/>
        <sz val="9"/>
        <rFont val="Arial"/>
        <family val="2"/>
      </rPr>
      <t>(Per Article A427)</t>
    </r>
  </si>
  <si>
    <r>
      <rPr>
        <b/>
        <sz val="9"/>
        <rFont val="Arial"/>
        <family val="2"/>
      </rPr>
      <t>DUES</t>
    </r>
    <r>
      <rPr>
        <sz val="9"/>
        <rFont val="Arial"/>
        <family val="2"/>
      </rPr>
      <t xml:space="preserve">
Less 2.25% Full Actra Member Dues</t>
    </r>
  </si>
  <si>
    <r>
      <t xml:space="preserve">FEE PAYABLE TO PERFORMERS </t>
    </r>
    <r>
      <rPr>
        <i/>
        <sz val="9"/>
        <rFont val="Arial"/>
        <family val="2"/>
      </rPr>
      <t>(without HST)</t>
    </r>
  </si>
  <si>
    <r>
      <t xml:space="preserve">FEE PAYABLE TO PERFORMERS </t>
    </r>
    <r>
      <rPr>
        <i/>
        <sz val="9"/>
        <rFont val="Arial"/>
        <family val="2"/>
      </rPr>
      <t xml:space="preserve">(with HST) </t>
    </r>
  </si>
  <si>
    <t>[A] TOTAL GROSS FEE</t>
  </si>
  <si>
    <t>[B] TOTAL DUES</t>
  </si>
  <si>
    <t>TOTAL 3% DEDUCTION</t>
  </si>
  <si>
    <t>TOTAL 
NET FEES</t>
  </si>
  <si>
    <t>[D] Total Permits</t>
  </si>
  <si>
    <t>PAYABLE TO ACTRA</t>
  </si>
  <si>
    <t>PAYABLE TO ACTRA I&amp;R</t>
  </si>
  <si>
    <t>PRS ADMIN FEE</t>
  </si>
  <si>
    <t>[C] TOTAL  ACTRA ADMIN</t>
  </si>
  <si>
    <r>
      <rPr>
        <b/>
        <sz val="9"/>
        <rFont val="Arial"/>
        <family val="2"/>
      </rPr>
      <t>NOTE:</t>
    </r>
    <r>
      <rPr>
        <sz val="9"/>
        <rFont val="Arial"/>
        <family val="2"/>
      </rPr>
      <t xml:space="preserve"> No Dues Deducted from ACTRA Apprentice Members or Permittees </t>
    </r>
  </si>
  <si>
    <t>TOTAL 
PAYABLE TO PRS</t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</si>
  <si>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All Producers pay permit fees for all ACTRA apprentice member permittees (Background Performer Permits - Articles C303/C502)</t>
    </r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</si>
  <si>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Distribution: ACTRA, PRS, PRODUCER</t>
    </r>
  </si>
  <si>
    <t xml:space="preserve">PW: </t>
  </si>
  <si>
    <t>Smile333</t>
  </si>
  <si>
    <t>12.5% Producer's Contribution</t>
  </si>
  <si>
    <t>12.5% OF BOX [A]</t>
  </si>
  <si>
    <t>TOTAL 
(3%+12.5%)</t>
  </si>
  <si>
    <t>● HST is payable on the Admin fees and on the individual Gross Fee plus 12.5% producer contribution to Full members who have HST numbers (see column O)</t>
  </si>
  <si>
    <t>X $7.50</t>
  </si>
  <si>
    <t>PERMIT FEE</t>
  </si>
  <si>
    <t>NB/PEI OR NS</t>
  </si>
  <si>
    <t>REMITTANCE CALCULATIONS - Maritimes</t>
  </si>
  <si>
    <t>PERMIT FEE TOTAL</t>
  </si>
  <si>
    <r>
      <rPr>
        <b/>
        <sz val="9"/>
        <rFont val="Arial"/>
        <family val="2"/>
      </rPr>
      <t>TOTAL BOX</t>
    </r>
    <r>
      <rPr>
        <sz val="9"/>
        <rFont val="Arial"/>
        <family val="2"/>
      </rPr>
      <t xml:space="preserve"> [</t>
    </r>
    <r>
      <rPr>
        <b/>
        <sz val="9"/>
        <rFont val="Arial"/>
        <family val="2"/>
      </rPr>
      <t>B]+[C]+[D]+ PERMIT FEES</t>
    </r>
  </si>
  <si>
    <t>5% Admin Fee Non-Member Producer | 
1% Admin Fee Member Producer</t>
  </si>
  <si>
    <t>MEMBER or NON-MEMBER
(CMPA, ANDP or AQPM)</t>
  </si>
  <si>
    <t>Blank Please Select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</si>
</sst>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yyyy/mmm/dd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i/>
      <sz val="7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0"/>
      <name val="Calibri"/>
      <family val="2"/>
    </font>
    <font>
      <sz val="9"/>
      <color indexed="22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3">
    <xf numFmtId="0" fontId="0" fillId="0" borderId="0" xfId="0"/>
    <xf numFmtId="0" fontId="1" fillId="5" borderId="12" xfId="0" applyFont="1" applyFill="1" applyBorder="1" applyAlignment="1" applyProtection="1">
      <alignment horizontal="center" vertical="center"/>
      <protection locked="0"/>
    </xf>
    <xf numFmtId="0" fontId="0" fillId="0" borderId="18" xfId="0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164" fontId="0" fillId="0" borderId="18" xfId="0" applyNumberForma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19" xfId="0" applyBorder="1" applyAlignment="1" applyProtection="1">
      <alignment horizontal="center"/>
      <protection locked="0"/>
    </xf>
    <xf numFmtId="164" fontId="0" fillId="0" borderId="19" xfId="0" applyNumberFormat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20" xfId="0" applyBorder="1" applyAlignment="1" applyProtection="1">
      <alignment horizontal="center"/>
      <protection locked="0"/>
    </xf>
    <xf numFmtId="164" fontId="0" fillId="0" borderId="20" xfId="0" applyNumberFormat="1" applyBorder="1" applyProtection="1">
      <protection locked="0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6" fillId="0" borderId="0" xfId="1" applyFill="1" applyBorder="1" applyAlignment="1" applyProtection="1">
      <alignment vertical="center"/>
    </xf>
    <xf numFmtId="0" fontId="5" fillId="2" borderId="9" xfId="0" applyFont="1" applyFill="1" applyBorder="1" applyAlignment="1">
      <alignment horizontal="center" wrapText="1"/>
    </xf>
    <xf numFmtId="164" fontId="0" fillId="0" borderId="18" xfId="0" applyNumberFormat="1" applyBorder="1"/>
    <xf numFmtId="164" fontId="3" fillId="0" borderId="0" xfId="0" applyNumberFormat="1" applyFont="1"/>
    <xf numFmtId="164" fontId="0" fillId="0" borderId="19" xfId="0" applyNumberFormat="1" applyBorder="1"/>
    <xf numFmtId="164" fontId="0" fillId="0" borderId="20" xfId="0" applyNumberForma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5" xfId="0" applyNumberFormat="1" applyBorder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0" fillId="0" borderId="8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7" xfId="0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164" fontId="0" fillId="3" borderId="3" xfId="0" applyNumberFormat="1" applyFill="1" applyBorder="1" applyAlignment="1">
      <alignment horizontal="right" vertical="center"/>
    </xf>
    <xf numFmtId="0" fontId="4" fillId="3" borderId="7" xfId="0" applyFont="1" applyFill="1" applyBorder="1" applyAlignment="1">
      <alignment vertical="center" wrapText="1"/>
    </xf>
    <xf numFmtId="164" fontId="0" fillId="3" borderId="6" xfId="0" applyNumberFormat="1" applyFill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164" fontId="0" fillId="0" borderId="10" xfId="0" applyNumberFormat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left" indent="1"/>
    </xf>
    <xf numFmtId="0" fontId="1" fillId="0" borderId="18" xfId="0" applyFont="1" applyBorder="1" applyProtection="1">
      <protection locked="0"/>
    </xf>
    <xf numFmtId="15" fontId="0" fillId="0" borderId="18" xfId="0" applyNumberFormat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5" borderId="13" xfId="0" applyFont="1" applyFill="1" applyBorder="1" applyAlignment="1" applyProtection="1">
      <alignment horizontal="left" vertical="center"/>
      <protection locked="0"/>
    </xf>
    <xf numFmtId="0" fontId="1" fillId="5" borderId="15" xfId="0" applyFont="1" applyFill="1" applyBorder="1" applyAlignment="1" applyProtection="1">
      <alignment horizontal="left" vertical="center"/>
      <protection locked="0"/>
    </xf>
    <xf numFmtId="0" fontId="1" fillId="5" borderId="14" xfId="0" applyFont="1" applyFill="1" applyBorder="1" applyAlignment="1" applyProtection="1">
      <alignment horizontal="left" vertical="center"/>
      <protection locked="0"/>
    </xf>
    <xf numFmtId="0" fontId="4" fillId="0" borderId="17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15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6" fillId="5" borderId="13" xfId="1" applyFill="1" applyBorder="1" applyAlignment="1" applyProtection="1">
      <alignment horizontal="center" vertical="center"/>
      <protection locked="0"/>
    </xf>
    <xf numFmtId="165" fontId="1" fillId="5" borderId="13" xfId="0" applyNumberFormat="1" applyFont="1" applyFill="1" applyBorder="1" applyAlignment="1" applyProtection="1">
      <alignment horizontal="left" vertical="center"/>
      <protection locked="0"/>
    </xf>
    <xf numFmtId="165" fontId="1" fillId="5" borderId="15" xfId="0" applyNumberFormat="1" applyFont="1" applyFill="1" applyBorder="1" applyAlignment="1" applyProtection="1">
      <alignment horizontal="left" vertical="center"/>
      <protection locked="0"/>
    </xf>
    <xf numFmtId="165" fontId="1" fillId="5" borderId="14" xfId="0" applyNumberFormat="1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10" xfId="0" applyFont="1" applyBorder="1" applyAlignment="1">
      <alignment vertical="center"/>
    </xf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0" fontId="1" fillId="0" borderId="7" xfId="0" applyFont="1" applyBorder="1" applyAlignment="1">
      <alignment vertical="center"/>
    </xf>
    <xf numFmtId="0" fontId="0" fillId="0" borderId="30" xfId="0" applyBorder="1" applyAlignment="1" applyProtection="1">
      <alignment vertical="center"/>
      <protection locked="0"/>
    </xf>
    <xf numFmtId="164" fontId="0" fillId="0" borderId="31" xfId="0" applyNumberFormat="1" applyBorder="1" applyAlignment="1">
      <alignment vertical="center"/>
    </xf>
    <xf numFmtId="0" fontId="4" fillId="0" borderId="31" xfId="0" applyFont="1" applyBorder="1" applyAlignment="1">
      <alignment vertical="center" wrapText="1"/>
    </xf>
    <xf numFmtId="0" fontId="12" fillId="0" borderId="7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64" fontId="13" fillId="5" borderId="32" xfId="0" applyNumberFormat="1" applyFont="1" applyFill="1" applyBorder="1" applyAlignment="1" applyProtection="1">
      <alignment horizontal="center" vertical="center"/>
      <protection locked="0"/>
    </xf>
    <xf numFmtId="164" fontId="13" fillId="5" borderId="33" xfId="0" applyNumberFormat="1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21896</xdr:colOff>
      <xdr:row>0</xdr:row>
      <xdr:rowOff>54741</xdr:rowOff>
    </xdr:from>
    <xdr:to>
      <xdr:col>1</xdr:col>
      <xdr:colOff>711273</xdr:colOff>
      <xdr:row>4</xdr:row>
      <xdr:rowOff>87805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493D61-CED9-4B2E-ADEA-A51BF30D6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96" y="54741"/>
          <a:ext cx="1524621" cy="758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2"/>
  <sheetViews>
    <sheetView showGridLines="0" tabSelected="1" topLeftCell="A12" zoomScale="87" zoomScaleNormal="87" zoomScaleSheetLayoutView="75" workbookViewId="0">
      <selection activeCell="G32" sqref="G32"/>
    </sheetView>
  </sheetViews>
  <sheetFormatPr defaultColWidth="8.90625" defaultRowHeight="12.5" x14ac:dyDescent="0.25"/>
  <cols>
    <col min="1" max="1" width="11.90625" customWidth="1"/>
    <col min="2" max="2" width="13.6328125" customWidth="1"/>
    <col min="3" max="3" width="15" customWidth="1"/>
    <col min="4" max="4" width="8.54296875" customWidth="1"/>
    <col min="5" max="6" width="19.54296875" customWidth="1"/>
    <col min="7" max="7" width="37.7265625" customWidth="1"/>
    <col min="8" max="8" width="15.1796875" customWidth="1"/>
    <col min="9" max="9" width="18.36328125" customWidth="1"/>
    <col min="10" max="10" width="16.08984375" customWidth="1"/>
    <col min="11" max="11" width="14.453125" customWidth="1"/>
    <col min="12" max="12" width="10.54296875" bestFit="1" customWidth="1"/>
    <col min="13" max="13" width="10.54296875" customWidth="1"/>
    <col min="14" max="14" width="12.08984375" customWidth="1"/>
    <col min="15" max="15" width="13.1796875" customWidth="1"/>
    <col min="16" max="16" width="15.81640625" customWidth="1"/>
    <col min="17" max="17" width="18.54296875" customWidth="1"/>
    <col min="18" max="18" width="15.36328125" customWidth="1"/>
    <col min="19" max="19" width="14.08984375" customWidth="1"/>
  </cols>
  <sheetData>
    <row r="1" spans="1:19" ht="13" x14ac:dyDescent="0.3">
      <c r="A1" s="87" t="s">
        <v>18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2" spans="1:19" ht="13" x14ac:dyDescent="0.3">
      <c r="A2" s="87" t="s">
        <v>55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9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</row>
    <row r="4" spans="1:19" s="14" customFormat="1" ht="18" customHeight="1" x14ac:dyDescent="0.25">
      <c r="A4" s="12" t="s">
        <v>9</v>
      </c>
      <c r="B4" s="57"/>
      <c r="C4" s="63"/>
      <c r="D4" s="64"/>
      <c r="E4" s="65"/>
      <c r="F4" s="53"/>
      <c r="G4" s="11"/>
      <c r="H4" s="12" t="s">
        <v>10</v>
      </c>
      <c r="I4" s="59"/>
      <c r="J4" s="60"/>
      <c r="K4" s="60"/>
      <c r="L4" s="60"/>
      <c r="M4" s="60"/>
      <c r="N4" s="61"/>
      <c r="O4" s="12"/>
      <c r="P4" s="13"/>
      <c r="Q4" s="13"/>
      <c r="R4" s="13"/>
      <c r="S4" s="13"/>
    </row>
    <row r="5" spans="1:19" s="14" customFormat="1" ht="18" customHeight="1" x14ac:dyDescent="0.25">
      <c r="A5" s="12"/>
      <c r="B5" s="13"/>
      <c r="C5" s="13"/>
      <c r="D5" s="13"/>
      <c r="E5" s="13"/>
      <c r="F5" s="53"/>
      <c r="H5" s="12" t="s">
        <v>16</v>
      </c>
      <c r="I5" s="59"/>
      <c r="J5" s="60"/>
      <c r="K5" s="60"/>
      <c r="L5" s="60"/>
      <c r="M5" s="60"/>
      <c r="N5" s="61"/>
      <c r="O5" s="13"/>
      <c r="P5" s="13"/>
      <c r="Q5" s="13"/>
      <c r="R5" s="13"/>
      <c r="S5" s="13"/>
    </row>
    <row r="6" spans="1:19" s="14" customFormat="1" ht="8.4" customHeight="1" x14ac:dyDescent="0.25">
      <c r="A6" s="12"/>
      <c r="B6" s="13"/>
      <c r="C6" s="15"/>
      <c r="D6" s="15"/>
      <c r="E6" s="15"/>
      <c r="F6" s="53"/>
      <c r="H6" s="12"/>
      <c r="I6" s="17"/>
      <c r="J6" s="16"/>
      <c r="K6" s="17"/>
      <c r="L6" s="17"/>
      <c r="M6" s="17"/>
      <c r="N6" s="17"/>
      <c r="O6" s="13"/>
      <c r="P6" s="13"/>
      <c r="Q6" s="13"/>
      <c r="R6" s="13"/>
      <c r="S6" s="13"/>
    </row>
    <row r="7" spans="1:19" s="14" customFormat="1" ht="18" customHeight="1" x14ac:dyDescent="0.25">
      <c r="A7" s="12" t="s">
        <v>13</v>
      </c>
      <c r="B7" s="57"/>
      <c r="C7" s="54"/>
      <c r="D7" s="55"/>
      <c r="E7" s="56"/>
      <c r="F7" s="53"/>
      <c r="H7" s="12" t="s">
        <v>11</v>
      </c>
      <c r="I7" s="1"/>
      <c r="J7" s="12" t="s">
        <v>12</v>
      </c>
      <c r="K7" s="62"/>
      <c r="L7" s="60"/>
      <c r="M7" s="60"/>
      <c r="N7" s="61"/>
      <c r="O7" s="12"/>
      <c r="P7" s="13"/>
      <c r="Q7" s="13"/>
      <c r="R7" s="13"/>
      <c r="S7" s="13"/>
    </row>
    <row r="8" spans="1:19" s="14" customFormat="1" ht="18" customHeight="1" x14ac:dyDescent="0.25">
      <c r="A8" s="12" t="s">
        <v>14</v>
      </c>
      <c r="B8" s="57"/>
      <c r="C8" s="54"/>
      <c r="D8" s="55"/>
      <c r="E8" s="56"/>
      <c r="F8" s="53"/>
      <c r="H8" s="12" t="s">
        <v>15</v>
      </c>
      <c r="I8" s="1"/>
      <c r="J8" s="12"/>
      <c r="K8" s="18"/>
      <c r="L8" s="13"/>
      <c r="M8" s="13"/>
      <c r="N8" s="13"/>
      <c r="O8" s="12"/>
      <c r="P8" s="13"/>
      <c r="Q8" s="13"/>
      <c r="R8" s="13"/>
      <c r="S8" s="13"/>
    </row>
    <row r="9" spans="1:19" s="14" customFormat="1" ht="21" customHeight="1" x14ac:dyDescent="0.25">
      <c r="A9" s="58" t="s">
        <v>17</v>
      </c>
      <c r="B9" s="57"/>
      <c r="C9" s="54"/>
      <c r="D9" s="55"/>
      <c r="E9" s="56"/>
      <c r="F9" s="53"/>
      <c r="G9" s="53"/>
      <c r="H9" s="53"/>
      <c r="I9" s="53"/>
      <c r="J9" s="12"/>
      <c r="K9" s="18"/>
      <c r="L9" s="13"/>
      <c r="M9" s="13"/>
      <c r="N9" s="13"/>
      <c r="O9" s="12"/>
      <c r="P9" s="13"/>
      <c r="Q9" s="13"/>
      <c r="R9" s="13"/>
      <c r="S9" s="13"/>
    </row>
    <row r="11" spans="1:19" ht="9.65" customHeight="1" x14ac:dyDescent="0.25">
      <c r="A11" s="90" t="s">
        <v>28</v>
      </c>
      <c r="B11" s="91"/>
      <c r="C11" s="96" t="s">
        <v>19</v>
      </c>
      <c r="D11" s="96" t="s">
        <v>6</v>
      </c>
      <c r="E11" s="81" t="s">
        <v>20</v>
      </c>
      <c r="F11" s="81" t="s">
        <v>54</v>
      </c>
      <c r="G11" s="105" t="s">
        <v>21</v>
      </c>
      <c r="H11" s="81" t="s">
        <v>22</v>
      </c>
      <c r="I11" s="81" t="s">
        <v>23</v>
      </c>
      <c r="J11" s="78" t="s">
        <v>29</v>
      </c>
      <c r="K11" s="81" t="s">
        <v>27</v>
      </c>
      <c r="L11" s="81" t="s">
        <v>24</v>
      </c>
      <c r="M11" s="81" t="s">
        <v>53</v>
      </c>
      <c r="N11" s="84" t="s">
        <v>30</v>
      </c>
      <c r="O11" s="81" t="s">
        <v>26</v>
      </c>
      <c r="P11" s="81" t="s">
        <v>25</v>
      </c>
      <c r="Q11" s="81" t="s">
        <v>31</v>
      </c>
      <c r="R11" s="81" t="s">
        <v>32</v>
      </c>
      <c r="S11" s="77" t="s">
        <v>48</v>
      </c>
    </row>
    <row r="12" spans="1:19" ht="13.25" customHeight="1" x14ac:dyDescent="0.25">
      <c r="A12" s="92"/>
      <c r="B12" s="93"/>
      <c r="C12" s="97"/>
      <c r="D12" s="98"/>
      <c r="E12" s="82"/>
      <c r="F12" s="82"/>
      <c r="G12" s="106"/>
      <c r="H12" s="82"/>
      <c r="I12" s="82"/>
      <c r="J12" s="79"/>
      <c r="K12" s="82"/>
      <c r="L12" s="82"/>
      <c r="M12" s="82"/>
      <c r="N12" s="85"/>
      <c r="O12" s="82"/>
      <c r="P12" s="82"/>
      <c r="Q12" s="82"/>
      <c r="R12" s="82"/>
      <c r="S12" s="77"/>
    </row>
    <row r="13" spans="1:19" x14ac:dyDescent="0.25">
      <c r="A13" s="92"/>
      <c r="B13" s="93"/>
      <c r="C13" s="97"/>
      <c r="D13" s="19" t="s">
        <v>3</v>
      </c>
      <c r="E13" s="82"/>
      <c r="F13" s="82"/>
      <c r="G13" s="106"/>
      <c r="H13" s="82"/>
      <c r="I13" s="82"/>
      <c r="J13" s="79"/>
      <c r="K13" s="82"/>
      <c r="L13" s="82"/>
      <c r="M13" s="82"/>
      <c r="N13" s="85"/>
      <c r="O13" s="82"/>
      <c r="P13" s="82"/>
      <c r="Q13" s="82"/>
      <c r="R13" s="82"/>
      <c r="S13" s="77"/>
    </row>
    <row r="14" spans="1:19" x14ac:dyDescent="0.25">
      <c r="A14" s="94"/>
      <c r="B14" s="95"/>
      <c r="C14" s="98"/>
      <c r="D14" s="19" t="s">
        <v>4</v>
      </c>
      <c r="E14" s="83"/>
      <c r="F14" s="83"/>
      <c r="G14" s="107"/>
      <c r="H14" s="83"/>
      <c r="I14" s="83"/>
      <c r="J14" s="80"/>
      <c r="K14" s="83"/>
      <c r="L14" s="83"/>
      <c r="M14" s="83"/>
      <c r="N14" s="86"/>
      <c r="O14" s="83"/>
      <c r="P14" s="83"/>
      <c r="Q14" s="83"/>
      <c r="R14" s="83"/>
      <c r="S14" s="77"/>
    </row>
    <row r="15" spans="1:19" ht="15" customHeight="1" x14ac:dyDescent="0.25">
      <c r="A15" s="99"/>
      <c r="B15" s="100"/>
      <c r="C15" s="49"/>
      <c r="D15" s="3"/>
      <c r="E15" s="2"/>
      <c r="F15" s="2"/>
      <c r="G15" s="49"/>
      <c r="H15" s="49"/>
      <c r="I15" s="50"/>
      <c r="J15" s="4"/>
      <c r="K15" s="4"/>
      <c r="L15" s="70">
        <f>J15+K15</f>
        <v>0</v>
      </c>
      <c r="M15" s="70"/>
      <c r="N15" s="20">
        <f>L15*0.0225</f>
        <v>0</v>
      </c>
      <c r="O15" s="20">
        <f>L15*0.03</f>
        <v>0</v>
      </c>
      <c r="P15" s="70">
        <f>IF(D15=0,0,IF(D15=1,((L15+(L15*12.5%))*IF(F15="NB/PEI",0.15,IF(F15="PEI",0.14)))))</f>
        <v>0</v>
      </c>
      <c r="Q15" s="70">
        <f t="shared" ref="Q15:Q29" si="0">IF(D15=1,0,IF(D15=0,(L15-M15-N15-O15)))</f>
        <v>0</v>
      </c>
      <c r="R15" s="70">
        <f t="shared" ref="R15:R29" si="1">IF(D15=0,0,IF(D15=1,P15+(L15-M15-N15-O15)))</f>
        <v>0</v>
      </c>
      <c r="S15" s="21">
        <f t="shared" ref="S15:S29" si="2">L15*12.5%</f>
        <v>0</v>
      </c>
    </row>
    <row r="16" spans="1:19" ht="15" customHeight="1" x14ac:dyDescent="0.25">
      <c r="A16" s="101"/>
      <c r="B16" s="102"/>
      <c r="C16" s="5"/>
      <c r="D16" s="6"/>
      <c r="E16" s="5"/>
      <c r="F16" s="5"/>
      <c r="G16" s="5"/>
      <c r="H16" s="5"/>
      <c r="I16" s="5"/>
      <c r="J16" s="7"/>
      <c r="K16" s="7"/>
      <c r="L16" s="71">
        <f t="shared" ref="L16:L29" si="3">J16+K16</f>
        <v>0</v>
      </c>
      <c r="M16" s="71"/>
      <c r="N16" s="22">
        <f t="shared" ref="N16" si="4">L16*0.0225</f>
        <v>0</v>
      </c>
      <c r="O16" s="22">
        <f t="shared" ref="O16" si="5">L16*0.03</f>
        <v>0</v>
      </c>
      <c r="P16" s="71">
        <f>IF(D16=0,0,IF(D16=1,((L16+(L16*12.5%))*IF(F16="NB/PEI",0.15,IF(F16="NS",0.14)))))</f>
        <v>0</v>
      </c>
      <c r="Q16" s="71">
        <f>IF(D16=1,0,IF(D16=0,(L16-M16-N16-O16)))</f>
        <v>0</v>
      </c>
      <c r="R16" s="71">
        <f t="shared" si="1"/>
        <v>0</v>
      </c>
      <c r="S16" s="21">
        <f t="shared" si="2"/>
        <v>0</v>
      </c>
    </row>
    <row r="17" spans="1:19" ht="15" customHeight="1" x14ac:dyDescent="0.25">
      <c r="A17" s="101"/>
      <c r="B17" s="102"/>
      <c r="C17" s="5"/>
      <c r="D17" s="6"/>
      <c r="E17" s="5"/>
      <c r="F17" s="5"/>
      <c r="G17" s="5"/>
      <c r="H17" s="5"/>
      <c r="I17" s="5"/>
      <c r="J17" s="7"/>
      <c r="K17" s="7"/>
      <c r="L17" s="71">
        <f t="shared" si="3"/>
        <v>0</v>
      </c>
      <c r="M17" s="71"/>
      <c r="N17" s="22">
        <f>L17*0.0225</f>
        <v>0</v>
      </c>
      <c r="O17" s="22">
        <f>L17*0.03</f>
        <v>0</v>
      </c>
      <c r="P17" s="71">
        <f t="shared" ref="P17:P29" si="6">IF(D17=0,0,IF(D17=1,((L17+(L17*12.5%))*IF(F17="NB/PEI",0.15,IF(F17="NS",0.14)))))</f>
        <v>0</v>
      </c>
      <c r="Q17" s="71">
        <f t="shared" si="0"/>
        <v>0</v>
      </c>
      <c r="R17" s="71">
        <f t="shared" si="1"/>
        <v>0</v>
      </c>
      <c r="S17" s="21">
        <f t="shared" si="2"/>
        <v>0</v>
      </c>
    </row>
    <row r="18" spans="1:19" ht="15" customHeight="1" x14ac:dyDescent="0.25">
      <c r="A18" s="101"/>
      <c r="B18" s="102"/>
      <c r="C18" s="5"/>
      <c r="D18" s="6"/>
      <c r="E18" s="5"/>
      <c r="F18" s="5"/>
      <c r="G18" s="5"/>
      <c r="H18" s="5"/>
      <c r="I18" s="5"/>
      <c r="J18" s="7"/>
      <c r="K18" s="7"/>
      <c r="L18" s="71">
        <f t="shared" si="3"/>
        <v>0</v>
      </c>
      <c r="M18" s="71"/>
      <c r="N18" s="22">
        <f>L18*0.0225</f>
        <v>0</v>
      </c>
      <c r="O18" s="22">
        <f>L18*0.03</f>
        <v>0</v>
      </c>
      <c r="P18" s="71">
        <f t="shared" si="6"/>
        <v>0</v>
      </c>
      <c r="Q18" s="71">
        <f t="shared" si="0"/>
        <v>0</v>
      </c>
      <c r="R18" s="71">
        <f t="shared" si="1"/>
        <v>0</v>
      </c>
      <c r="S18" s="21">
        <f t="shared" si="2"/>
        <v>0</v>
      </c>
    </row>
    <row r="19" spans="1:19" ht="15" customHeight="1" x14ac:dyDescent="0.25">
      <c r="A19" s="101"/>
      <c r="B19" s="102"/>
      <c r="C19" s="5"/>
      <c r="D19" s="6"/>
      <c r="E19" s="5"/>
      <c r="F19" s="5"/>
      <c r="G19" s="5"/>
      <c r="H19" s="5"/>
      <c r="I19" s="5"/>
      <c r="J19" s="7"/>
      <c r="K19" s="7"/>
      <c r="L19" s="71">
        <f t="shared" si="3"/>
        <v>0</v>
      </c>
      <c r="M19" s="71"/>
      <c r="N19" s="22">
        <f>L19*0.0225</f>
        <v>0</v>
      </c>
      <c r="O19" s="22">
        <f>L19*0.03</f>
        <v>0</v>
      </c>
      <c r="P19" s="71">
        <f>IF(D19=0,0,IF(D19=1,((L19+(L19*12.5%))*IF(F19="NB/PEI",0.15,IF(F19="NS",0.14)))))</f>
        <v>0</v>
      </c>
      <c r="Q19" s="71">
        <f>IF(D19=1,0,IF(D19=0,(L19-M19-N19-O19)))</f>
        <v>0</v>
      </c>
      <c r="R19" s="71">
        <f>IF(D19=0,0,IF(D19=1,P19+(L19-M19-N19-O19)))</f>
        <v>0</v>
      </c>
      <c r="S19" s="21">
        <f t="shared" si="2"/>
        <v>0</v>
      </c>
    </row>
    <row r="20" spans="1:19" ht="15" customHeight="1" x14ac:dyDescent="0.25">
      <c r="A20" s="101"/>
      <c r="B20" s="102"/>
      <c r="C20" s="5"/>
      <c r="D20" s="6"/>
      <c r="E20" s="5"/>
      <c r="F20" s="5"/>
      <c r="G20" s="5"/>
      <c r="H20" s="5"/>
      <c r="I20" s="5"/>
      <c r="J20" s="7"/>
      <c r="K20" s="7"/>
      <c r="L20" s="71">
        <f t="shared" si="3"/>
        <v>0</v>
      </c>
      <c r="M20" s="71"/>
      <c r="N20" s="22">
        <f>L20*0.0225</f>
        <v>0</v>
      </c>
      <c r="O20" s="22">
        <f>L20*0.03</f>
        <v>0</v>
      </c>
      <c r="P20" s="71">
        <f t="shared" si="6"/>
        <v>0</v>
      </c>
      <c r="Q20" s="71">
        <f t="shared" si="0"/>
        <v>0</v>
      </c>
      <c r="R20" s="71">
        <f t="shared" si="1"/>
        <v>0</v>
      </c>
      <c r="S20" s="21">
        <f t="shared" si="2"/>
        <v>0</v>
      </c>
    </row>
    <row r="21" spans="1:19" ht="15" customHeight="1" x14ac:dyDescent="0.25">
      <c r="A21" s="101"/>
      <c r="B21" s="102"/>
      <c r="C21" s="5"/>
      <c r="D21" s="6"/>
      <c r="E21" s="5"/>
      <c r="F21" s="5"/>
      <c r="G21" s="5"/>
      <c r="H21" s="5"/>
      <c r="I21" s="5"/>
      <c r="J21" s="7"/>
      <c r="K21" s="7"/>
      <c r="L21" s="71">
        <f t="shared" si="3"/>
        <v>0</v>
      </c>
      <c r="M21" s="71"/>
      <c r="N21" s="22">
        <f>L21*0.0225</f>
        <v>0</v>
      </c>
      <c r="O21" s="22">
        <f>L21*0.03</f>
        <v>0</v>
      </c>
      <c r="P21" s="71">
        <f t="shared" si="6"/>
        <v>0</v>
      </c>
      <c r="Q21" s="71">
        <f t="shared" si="0"/>
        <v>0</v>
      </c>
      <c r="R21" s="71">
        <f t="shared" si="1"/>
        <v>0</v>
      </c>
      <c r="S21" s="21">
        <f t="shared" si="2"/>
        <v>0</v>
      </c>
    </row>
    <row r="22" spans="1:19" ht="15" customHeight="1" x14ac:dyDescent="0.25">
      <c r="A22" s="101"/>
      <c r="B22" s="102"/>
      <c r="C22" s="5"/>
      <c r="D22" s="6"/>
      <c r="E22" s="5"/>
      <c r="F22" s="5"/>
      <c r="G22" s="5"/>
      <c r="H22" s="5"/>
      <c r="I22" s="5"/>
      <c r="J22" s="7"/>
      <c r="K22" s="7"/>
      <c r="L22" s="71">
        <f t="shared" si="3"/>
        <v>0</v>
      </c>
      <c r="M22" s="71"/>
      <c r="N22" s="22">
        <f t="shared" ref="N22:N26" si="7">L22*0.0225</f>
        <v>0</v>
      </c>
      <c r="O22" s="22">
        <f t="shared" ref="O22:O26" si="8">L22*0.03</f>
        <v>0</v>
      </c>
      <c r="P22" s="71">
        <f t="shared" si="6"/>
        <v>0</v>
      </c>
      <c r="Q22" s="71">
        <f t="shared" si="0"/>
        <v>0</v>
      </c>
      <c r="R22" s="71">
        <f t="shared" si="1"/>
        <v>0</v>
      </c>
      <c r="S22" s="21">
        <f t="shared" si="2"/>
        <v>0</v>
      </c>
    </row>
    <row r="23" spans="1:19" ht="15" customHeight="1" x14ac:dyDescent="0.25">
      <c r="A23" s="101"/>
      <c r="B23" s="102"/>
      <c r="C23" s="5"/>
      <c r="D23" s="6"/>
      <c r="E23" s="5"/>
      <c r="F23" s="5"/>
      <c r="G23" s="5"/>
      <c r="H23" s="5"/>
      <c r="I23" s="5"/>
      <c r="J23" s="7"/>
      <c r="K23" s="7"/>
      <c r="L23" s="71">
        <f t="shared" si="3"/>
        <v>0</v>
      </c>
      <c r="M23" s="71"/>
      <c r="N23" s="22">
        <f t="shared" si="7"/>
        <v>0</v>
      </c>
      <c r="O23" s="22">
        <f t="shared" si="8"/>
        <v>0</v>
      </c>
      <c r="P23" s="71">
        <f t="shared" si="6"/>
        <v>0</v>
      </c>
      <c r="Q23" s="71">
        <f t="shared" si="0"/>
        <v>0</v>
      </c>
      <c r="R23" s="71">
        <f t="shared" si="1"/>
        <v>0</v>
      </c>
      <c r="S23" s="21">
        <f t="shared" si="2"/>
        <v>0</v>
      </c>
    </row>
    <row r="24" spans="1:19" ht="15" customHeight="1" x14ac:dyDescent="0.25">
      <c r="A24" s="101"/>
      <c r="B24" s="102"/>
      <c r="C24" s="5"/>
      <c r="D24" s="6"/>
      <c r="E24" s="5"/>
      <c r="F24" s="5"/>
      <c r="G24" s="5"/>
      <c r="H24" s="5"/>
      <c r="I24" s="5"/>
      <c r="J24" s="7"/>
      <c r="K24" s="7"/>
      <c r="L24" s="71">
        <f t="shared" si="3"/>
        <v>0</v>
      </c>
      <c r="M24" s="71"/>
      <c r="N24" s="22">
        <f t="shared" si="7"/>
        <v>0</v>
      </c>
      <c r="O24" s="22">
        <f t="shared" si="8"/>
        <v>0</v>
      </c>
      <c r="P24" s="71">
        <f t="shared" si="6"/>
        <v>0</v>
      </c>
      <c r="Q24" s="71">
        <f t="shared" si="0"/>
        <v>0</v>
      </c>
      <c r="R24" s="71">
        <f t="shared" si="1"/>
        <v>0</v>
      </c>
      <c r="S24" s="21">
        <f t="shared" si="2"/>
        <v>0</v>
      </c>
    </row>
    <row r="25" spans="1:19" ht="15" customHeight="1" x14ac:dyDescent="0.25">
      <c r="A25" s="101"/>
      <c r="B25" s="102"/>
      <c r="C25" s="5"/>
      <c r="D25" s="6"/>
      <c r="E25" s="5"/>
      <c r="F25" s="5"/>
      <c r="G25" s="5"/>
      <c r="H25" s="5"/>
      <c r="I25" s="5"/>
      <c r="J25" s="7"/>
      <c r="K25" s="7"/>
      <c r="L25" s="71">
        <f t="shared" si="3"/>
        <v>0</v>
      </c>
      <c r="M25" s="71"/>
      <c r="N25" s="22">
        <f t="shared" si="7"/>
        <v>0</v>
      </c>
      <c r="O25" s="22">
        <f t="shared" si="8"/>
        <v>0</v>
      </c>
      <c r="P25" s="71">
        <f t="shared" si="6"/>
        <v>0</v>
      </c>
      <c r="Q25" s="71">
        <f t="shared" si="0"/>
        <v>0</v>
      </c>
      <c r="R25" s="71">
        <f t="shared" si="1"/>
        <v>0</v>
      </c>
      <c r="S25" s="21">
        <f t="shared" si="2"/>
        <v>0</v>
      </c>
    </row>
    <row r="26" spans="1:19" ht="15" customHeight="1" x14ac:dyDescent="0.25">
      <c r="A26" s="101"/>
      <c r="B26" s="102"/>
      <c r="C26" s="5"/>
      <c r="D26" s="6"/>
      <c r="E26" s="5"/>
      <c r="F26" s="5"/>
      <c r="G26" s="5"/>
      <c r="H26" s="5"/>
      <c r="I26" s="5"/>
      <c r="J26" s="7"/>
      <c r="K26" s="7"/>
      <c r="L26" s="71">
        <f t="shared" si="3"/>
        <v>0</v>
      </c>
      <c r="M26" s="71"/>
      <c r="N26" s="22">
        <f t="shared" si="7"/>
        <v>0</v>
      </c>
      <c r="O26" s="22">
        <f t="shared" si="8"/>
        <v>0</v>
      </c>
      <c r="P26" s="71">
        <f t="shared" si="6"/>
        <v>0</v>
      </c>
      <c r="Q26" s="71">
        <f t="shared" si="0"/>
        <v>0</v>
      </c>
      <c r="R26" s="71">
        <f t="shared" si="1"/>
        <v>0</v>
      </c>
      <c r="S26" s="21">
        <f t="shared" si="2"/>
        <v>0</v>
      </c>
    </row>
    <row r="27" spans="1:19" ht="15" customHeight="1" x14ac:dyDescent="0.25">
      <c r="A27" s="101"/>
      <c r="B27" s="102"/>
      <c r="C27" s="5"/>
      <c r="D27" s="6"/>
      <c r="E27" s="5"/>
      <c r="F27" s="5"/>
      <c r="G27" s="5"/>
      <c r="H27" s="5"/>
      <c r="I27" s="5"/>
      <c r="J27" s="7"/>
      <c r="K27" s="7"/>
      <c r="L27" s="71">
        <f t="shared" si="3"/>
        <v>0</v>
      </c>
      <c r="M27" s="71"/>
      <c r="N27" s="22">
        <f>L27*0.0225</f>
        <v>0</v>
      </c>
      <c r="O27" s="22">
        <f>L27*0.03</f>
        <v>0</v>
      </c>
      <c r="P27" s="71">
        <f t="shared" si="6"/>
        <v>0</v>
      </c>
      <c r="Q27" s="71">
        <f t="shared" si="0"/>
        <v>0</v>
      </c>
      <c r="R27" s="71">
        <f t="shared" si="1"/>
        <v>0</v>
      </c>
      <c r="S27" s="21">
        <f t="shared" si="2"/>
        <v>0</v>
      </c>
    </row>
    <row r="28" spans="1:19" ht="15" customHeight="1" x14ac:dyDescent="0.25">
      <c r="A28" s="101"/>
      <c r="B28" s="102"/>
      <c r="C28" s="5"/>
      <c r="D28" s="6"/>
      <c r="E28" s="5"/>
      <c r="F28" s="5"/>
      <c r="G28" s="5"/>
      <c r="H28" s="5"/>
      <c r="I28" s="5"/>
      <c r="J28" s="7"/>
      <c r="K28" s="7"/>
      <c r="L28" s="71">
        <f t="shared" si="3"/>
        <v>0</v>
      </c>
      <c r="M28" s="71"/>
      <c r="N28" s="22">
        <f>L28*0.0225</f>
        <v>0</v>
      </c>
      <c r="O28" s="22">
        <f>L28*0.03</f>
        <v>0</v>
      </c>
      <c r="P28" s="71">
        <f t="shared" si="6"/>
        <v>0</v>
      </c>
      <c r="Q28" s="71">
        <f t="shared" si="0"/>
        <v>0</v>
      </c>
      <c r="R28" s="71">
        <f t="shared" si="1"/>
        <v>0</v>
      </c>
      <c r="S28" s="21">
        <f t="shared" si="2"/>
        <v>0</v>
      </c>
    </row>
    <row r="29" spans="1:19" ht="15" customHeight="1" x14ac:dyDescent="0.25">
      <c r="A29" s="103"/>
      <c r="B29" s="104"/>
      <c r="C29" s="8"/>
      <c r="D29" s="9"/>
      <c r="E29" s="8"/>
      <c r="F29" s="8"/>
      <c r="G29" s="8"/>
      <c r="H29" s="8"/>
      <c r="I29" s="8"/>
      <c r="J29" s="10"/>
      <c r="K29" s="10"/>
      <c r="L29" s="72">
        <f t="shared" si="3"/>
        <v>0</v>
      </c>
      <c r="M29" s="72"/>
      <c r="N29" s="23">
        <f>L29*0.0225</f>
        <v>0</v>
      </c>
      <c r="O29" s="23">
        <f>L29*0.03</f>
        <v>0</v>
      </c>
      <c r="P29" s="71">
        <f t="shared" si="6"/>
        <v>0</v>
      </c>
      <c r="Q29" s="72">
        <f t="shared" si="0"/>
        <v>0</v>
      </c>
      <c r="R29" s="72">
        <f t="shared" si="1"/>
        <v>0</v>
      </c>
      <c r="S29" s="21">
        <f t="shared" si="2"/>
        <v>0</v>
      </c>
    </row>
    <row r="30" spans="1:19" ht="39.5" customHeight="1" x14ac:dyDescent="0.3">
      <c r="J30" s="24" t="s">
        <v>36</v>
      </c>
      <c r="L30" s="25" t="s">
        <v>33</v>
      </c>
      <c r="M30" s="26" t="s">
        <v>56</v>
      </c>
      <c r="N30" s="26" t="s">
        <v>34</v>
      </c>
      <c r="O30" s="25" t="s">
        <v>35</v>
      </c>
      <c r="P30" s="27"/>
      <c r="Q30" s="88" t="s">
        <v>42</v>
      </c>
      <c r="R30" s="89"/>
    </row>
    <row r="31" spans="1:19" s="14" customFormat="1" ht="21" customHeight="1" x14ac:dyDescent="0.25">
      <c r="J31" s="28">
        <f>SUM(J15:J29)</f>
        <v>0</v>
      </c>
      <c r="K31" s="29"/>
      <c r="L31" s="28">
        <f>SUM(L15:L29)</f>
        <v>0</v>
      </c>
      <c r="M31" s="30">
        <f>SUM(M15:M29)</f>
        <v>0</v>
      </c>
      <c r="N31" s="30">
        <f>SUM(N15:N29)</f>
        <v>0</v>
      </c>
      <c r="O31" s="28">
        <f>SUM(O15:O29)</f>
        <v>0</v>
      </c>
    </row>
    <row r="32" spans="1:19" ht="23" customHeight="1" x14ac:dyDescent="0.25">
      <c r="E32" s="110" t="s">
        <v>59</v>
      </c>
      <c r="F32" s="110"/>
      <c r="O32" s="25" t="s">
        <v>49</v>
      </c>
      <c r="P32" s="27"/>
    </row>
    <row r="33" spans="1:18" s="14" customFormat="1" ht="21" customHeight="1" thickBot="1" x14ac:dyDescent="0.3">
      <c r="E33" s="110"/>
      <c r="F33" s="110"/>
      <c r="O33" s="28">
        <f>L31*0.125</f>
        <v>0</v>
      </c>
    </row>
    <row r="34" spans="1:18" s="14" customFormat="1" ht="52" customHeight="1" thickBot="1" x14ac:dyDescent="0.3">
      <c r="A34" s="31"/>
      <c r="B34" s="29"/>
      <c r="C34" s="32" t="s">
        <v>40</v>
      </c>
      <c r="D34" s="75">
        <f>L31*0.5%</f>
        <v>0</v>
      </c>
      <c r="E34" s="111" t="s">
        <v>60</v>
      </c>
      <c r="F34" s="112"/>
      <c r="G34" s="76" t="s">
        <v>58</v>
      </c>
      <c r="H34" s="33" cm="1">
        <f t="array" ref="H34">_xlfn.IFS(E34="MEMBER",L31*0.01,E34="NON-MEMBER",L31*0.05,E34="BLANK PLEASE SELECT",L31*0)</f>
        <v>0</v>
      </c>
      <c r="I34" s="66" t="s">
        <v>0</v>
      </c>
      <c r="J34" s="67"/>
      <c r="K34" s="34"/>
      <c r="N34" s="35" t="s">
        <v>57</v>
      </c>
      <c r="O34" s="36" t="s">
        <v>50</v>
      </c>
      <c r="P34" s="37"/>
      <c r="Q34" s="31"/>
      <c r="R34" s="29"/>
    </row>
    <row r="35" spans="1:18" s="14" customFormat="1" ht="21" customHeight="1" x14ac:dyDescent="0.25">
      <c r="B35" s="29"/>
      <c r="C35" s="38" t="s">
        <v>5</v>
      </c>
      <c r="D35" s="39">
        <f>D34*IF(F15="NB/PEI",0.15,IF(F15="NS",0.14))</f>
        <v>0</v>
      </c>
      <c r="E35" s="29"/>
      <c r="F35" s="29"/>
      <c r="G35" s="38" t="s">
        <v>5</v>
      </c>
      <c r="H35" s="39">
        <f>SUM(H34*(IF(F15="NB/PEI",0.15,IF(F15="NS",0.14))))</f>
        <v>0</v>
      </c>
      <c r="I35" s="40" t="s">
        <v>1</v>
      </c>
      <c r="J35" s="74"/>
      <c r="N35" s="41">
        <f>N31+J37+H36+M31</f>
        <v>0</v>
      </c>
      <c r="O35" s="41">
        <f>O31+O33</f>
        <v>0</v>
      </c>
      <c r="R35" s="29"/>
    </row>
    <row r="36" spans="1:18" s="14" customFormat="1" ht="34.5" x14ac:dyDescent="0.25">
      <c r="A36" s="31"/>
      <c r="B36" s="29"/>
      <c r="C36" s="42" t="s">
        <v>43</v>
      </c>
      <c r="D36" s="43">
        <f>D34+D35</f>
        <v>0</v>
      </c>
      <c r="E36" s="29"/>
      <c r="F36" s="29"/>
      <c r="G36" s="44" t="s">
        <v>41</v>
      </c>
      <c r="H36" s="39">
        <f>SUM(H34+H35)</f>
        <v>0</v>
      </c>
      <c r="I36" s="73" t="s">
        <v>52</v>
      </c>
      <c r="J36" s="39">
        <v>7.5</v>
      </c>
      <c r="K36" s="29"/>
      <c r="N36" s="108" t="s">
        <v>38</v>
      </c>
      <c r="O36" s="108" t="s">
        <v>39</v>
      </c>
      <c r="P36" s="37"/>
      <c r="Q36" s="31"/>
      <c r="R36" s="29"/>
    </row>
    <row r="37" spans="1:18" s="14" customFormat="1" ht="29" customHeight="1" x14ac:dyDescent="0.25">
      <c r="C37" s="68" t="s">
        <v>7</v>
      </c>
      <c r="D37" s="69"/>
      <c r="G37" s="68" t="s">
        <v>8</v>
      </c>
      <c r="H37" s="69"/>
      <c r="I37" s="45" t="s">
        <v>37</v>
      </c>
      <c r="J37" s="46">
        <f>J35*J36</f>
        <v>0</v>
      </c>
      <c r="K37" s="29"/>
      <c r="N37" s="109"/>
      <c r="O37" s="109"/>
    </row>
    <row r="38" spans="1:18" s="14" customFormat="1" x14ac:dyDescent="0.25"/>
    <row r="39" spans="1:18" ht="13" x14ac:dyDescent="0.3">
      <c r="A39" s="47" t="s">
        <v>2</v>
      </c>
    </row>
    <row r="40" spans="1:18" x14ac:dyDescent="0.25">
      <c r="A40" s="48" t="s">
        <v>51</v>
      </c>
    </row>
    <row r="41" spans="1:18" ht="13" x14ac:dyDescent="0.3">
      <c r="A41" s="48" t="s">
        <v>44</v>
      </c>
    </row>
    <row r="42" spans="1:18" ht="13" x14ac:dyDescent="0.3">
      <c r="A42" s="48" t="s">
        <v>45</v>
      </c>
    </row>
  </sheetData>
  <sheetProtection algorithmName="SHA-512" hashValue="q17ak2Jmzd+PpxgKu2O1cbnmQubWWYh84+EAch7nDyBzbYQ0fa+2Sbo+csZpNA99orLKCvUgSXkQy6tkThPY0g==" saltValue="6GQC9vuakt0NoSlv4V6OAQ==" spinCount="100000" sheet="1" objects="1" scenarios="1"/>
  <mergeCells count="40">
    <mergeCell ref="N36:N37"/>
    <mergeCell ref="O36:O37"/>
    <mergeCell ref="A28:B28"/>
    <mergeCell ref="A19:B19"/>
    <mergeCell ref="A20:B20"/>
    <mergeCell ref="A21:B21"/>
    <mergeCell ref="A22:B22"/>
    <mergeCell ref="A23:B23"/>
    <mergeCell ref="E32:F33"/>
    <mergeCell ref="E34:F34"/>
    <mergeCell ref="G11:G14"/>
    <mergeCell ref="A24:B24"/>
    <mergeCell ref="A25:B25"/>
    <mergeCell ref="A26:B26"/>
    <mergeCell ref="A27:B27"/>
    <mergeCell ref="F11:F14"/>
    <mergeCell ref="A1:R1"/>
    <mergeCell ref="A2:R2"/>
    <mergeCell ref="Q30:R30"/>
    <mergeCell ref="A11:B14"/>
    <mergeCell ref="C11:C14"/>
    <mergeCell ref="D11:D12"/>
    <mergeCell ref="E11:E14"/>
    <mergeCell ref="H11:H14"/>
    <mergeCell ref="I11:I14"/>
    <mergeCell ref="Q11:Q14"/>
    <mergeCell ref="R11:R14"/>
    <mergeCell ref="A15:B15"/>
    <mergeCell ref="A16:B16"/>
    <mergeCell ref="A17:B17"/>
    <mergeCell ref="A18:B18"/>
    <mergeCell ref="A29:B29"/>
    <mergeCell ref="S11:S14"/>
    <mergeCell ref="J11:J14"/>
    <mergeCell ref="K11:K14"/>
    <mergeCell ref="L11:L14"/>
    <mergeCell ref="N11:N14"/>
    <mergeCell ref="O11:O14"/>
    <mergeCell ref="P11:P14"/>
    <mergeCell ref="M11:M14"/>
  </mergeCells>
  <dataValidations count="2">
    <dataValidation type="list" allowBlank="1" showInputMessage="1" showErrorMessage="1" sqref="F15:F29" xr:uid="{3118C765-A5DF-4385-8AB1-60D3963F3FEA}">
      <formula1>"NB/PEI, NS"</formula1>
    </dataValidation>
    <dataValidation type="list" allowBlank="1" showInputMessage="1" showErrorMessage="1" sqref="E34:F34" xr:uid="{4B39545D-5E68-4DDE-B85D-CA98ACB00FC5}">
      <formula1>"Member, Non-Member, Blank Please Select"</formula1>
    </dataValidation>
  </dataValidations>
  <pageMargins left="0.70866141732283472" right="0.70866141732283472" top="0.74803149606299213" bottom="0.74803149606299213" header="0.31496062992125984" footer="0.31496062992125984"/>
  <pageSetup paperSize="5" scale="6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959BC-39F1-4535-853F-1743237A3ACB}">
  <dimension ref="A1:B1"/>
  <sheetViews>
    <sheetView workbookViewId="0">
      <selection activeCell="I33" sqref="I33"/>
    </sheetView>
  </sheetViews>
  <sheetFormatPr defaultRowHeight="12.5" x14ac:dyDescent="0.25"/>
  <sheetData>
    <row r="1" spans="1:2" x14ac:dyDescent="0.25">
      <c r="A1" s="51" t="s">
        <v>46</v>
      </c>
      <c r="B1" s="51" t="s">
        <v>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634f24-dd59-41aa-9aef-7c773302b187">
      <Terms xmlns="http://schemas.microsoft.com/office/infopath/2007/PartnerControls"/>
    </lcf76f155ced4ddcb4097134ff3c332f>
    <TaxCatchAll xmlns="a24e5b3d-ab68-42d6-83d9-618c7eff526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0FD1A27CD754E8935DAE70E7BC712" ma:contentTypeVersion="13" ma:contentTypeDescription="Create a new document." ma:contentTypeScope="" ma:versionID="c653727a88282842847994abdb5f3984">
  <xsd:schema xmlns:xsd="http://www.w3.org/2001/XMLSchema" xmlns:xs="http://www.w3.org/2001/XMLSchema" xmlns:p="http://schemas.microsoft.com/office/2006/metadata/properties" xmlns:ns2="c5634f24-dd59-41aa-9aef-7c773302b187" xmlns:ns3="a24e5b3d-ab68-42d6-83d9-618c7eff5263" targetNamespace="http://schemas.microsoft.com/office/2006/metadata/properties" ma:root="true" ma:fieldsID="1f183d9b5146ffdadd36b34cffb18d22" ns2:_="" ns3:_="">
    <xsd:import namespace="c5634f24-dd59-41aa-9aef-7c773302b187"/>
    <xsd:import namespace="a24e5b3d-ab68-42d6-83d9-618c7eff52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34f24-dd59-41aa-9aef-7c773302b1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7cdaa3b-e4ee-4a2a-b722-401f6c9f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4e5b3d-ab68-42d6-83d9-618c7eff526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63689f7-adb7-460f-bfee-5cc369126663}" ma:internalName="TaxCatchAll" ma:showField="CatchAllData" ma:web="a24e5b3d-ab68-42d6-83d9-618c7eff52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7FD596-3091-4FE9-A670-AAF943DE8B9F}">
  <ds:schemaRefs>
    <ds:schemaRef ds:uri="http://schemas.microsoft.com/office/2006/metadata/properties"/>
    <ds:schemaRef ds:uri="a24e5b3d-ab68-42d6-83d9-618c7eff5263"/>
    <ds:schemaRef ds:uri="http://purl.org/dc/elements/1.1/"/>
    <ds:schemaRef ds:uri="http://schemas.microsoft.com/office/2006/documentManagement/types"/>
    <ds:schemaRef ds:uri="c5634f24-dd59-41aa-9aef-7c773302b187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B8AEC6F-1687-4E57-9B45-92149A5E23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34f24-dd59-41aa-9aef-7c773302b187"/>
    <ds:schemaRef ds:uri="a24e5b3d-ab68-42d6-83d9-618c7eff52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450CDD-5531-4C3A-ABD5-2ECDF11C2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IPA Remittance Calculations</vt:lpstr>
      <vt:lpstr>Password</vt:lpstr>
      <vt:lpstr>'IPA Remittance Calculations'!Print_Area</vt:lpstr>
    </vt:vector>
  </TitlesOfParts>
  <Company>ACTRA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Woolridge</dc:creator>
  <cp:lastModifiedBy>Sonia Sahota</cp:lastModifiedBy>
  <cp:lastPrinted>2022-01-24T20:28:10Z</cp:lastPrinted>
  <dcterms:created xsi:type="dcterms:W3CDTF">2005-06-27T20:05:36Z</dcterms:created>
  <dcterms:modified xsi:type="dcterms:W3CDTF">2026-03-05T13:59:41Z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0x010100F9C0FD1A27CD754E8935DAE70E7BC712</vt:lpwstr>
  </property>
  <property fmtid="{D5CDD505-2E9C-101B-9397-08002B2CF9AE}" pid="3" name="Order">
    <vt:r8>563300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